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updateLinks="never"/>
  <bookViews>
    <workbookView xWindow="0" yWindow="0" windowWidth="7545" windowHeight="7305" tabRatio="677"/>
  </bookViews>
  <sheets>
    <sheet name="Расчет  затрат ПУ" sheetId="4" r:id="rId1"/>
    <sheet name="Затраты на общехоз.нужды" sheetId="7" r:id="rId2"/>
  </sheets>
  <definedNames>
    <definedName name="_xlnm.Print_Titles" localSheetId="1">'Затраты на общехоз.нужды'!$2:$2</definedName>
    <definedName name="_xlnm.Print_Area" localSheetId="1">'Затраты на общехоз.нужды'!$A$1:$J$6</definedName>
    <definedName name="_xlnm.Print_Area" localSheetId="0">'Расчет  затрат ПУ'!$A$1:$F$23</definedName>
  </definedNames>
  <calcPr calcId="124519" fullPrecision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4"/>
  <c r="C5"/>
  <c r="F11" s="1"/>
  <c r="C6"/>
  <c r="C11"/>
  <c r="F9" s="1"/>
  <c r="C12"/>
  <c r="C20"/>
  <c r="I5" i="7"/>
  <c r="H5"/>
  <c r="G5"/>
  <c r="F5"/>
  <c r="E5"/>
  <c r="D5"/>
  <c r="C5"/>
  <c r="J3"/>
  <c r="J5" s="1"/>
  <c r="C13" i="4" s="1"/>
  <c r="F8" l="1"/>
  <c r="F7"/>
  <c r="F10" l="1"/>
  <c r="F4" s="1"/>
</calcChain>
</file>

<file path=xl/sharedStrings.xml><?xml version="1.0" encoding="utf-8"?>
<sst xmlns="http://schemas.openxmlformats.org/spreadsheetml/2006/main" count="62" uniqueCount="62">
  <si>
    <t>Затраты на оплату труда педагогических работников</t>
  </si>
  <si>
    <t>Затраты на оплату труда АУП</t>
  </si>
  <si>
    <t>Наименование учреждения</t>
  </si>
  <si>
    <t>ст 212</t>
  </si>
  <si>
    <t>ст 221</t>
  </si>
  <si>
    <t>ст 222</t>
  </si>
  <si>
    <t>ст 223</t>
  </si>
  <si>
    <t>ст 224</t>
  </si>
  <si>
    <t>ст 225</t>
  </si>
  <si>
    <t>итого</t>
  </si>
  <si>
    <t>ВСЕГО</t>
  </si>
  <si>
    <t>Наименование программы</t>
  </si>
  <si>
    <t>Кдоп</t>
  </si>
  <si>
    <t>Годовой объем расходов на общехозяйственные нужды</t>
  </si>
  <si>
    <t>Хоз</t>
  </si>
  <si>
    <t>Затраты на общехозяйственые нужды</t>
  </si>
  <si>
    <t>Годовой объем расходов на уплату налогов</t>
  </si>
  <si>
    <t>Нал</t>
  </si>
  <si>
    <t>Затраты на уплату налогов</t>
  </si>
  <si>
    <t>Материальные запасы</t>
  </si>
  <si>
    <t>Змз</t>
  </si>
  <si>
    <t>П</t>
  </si>
  <si>
    <t>Продолжительность реализации дополнительной общеобразовательной общеразвивающей программы в год на одного ребенка</t>
  </si>
  <si>
    <t>Nреб</t>
  </si>
  <si>
    <t xml:space="preserve">Среднее число обучающихся по программе </t>
  </si>
  <si>
    <t>Nоб</t>
  </si>
  <si>
    <t>Прибыль от оказания платных услуг (рентабельность) в процентах</t>
  </si>
  <si>
    <t>Рентабельность</t>
  </si>
  <si>
    <t xml:space="preserve">ст 226 </t>
  </si>
  <si>
    <t>Затраты на оказание платных услуг на чел/час</t>
  </si>
  <si>
    <t>Средняя наполняемость групп</t>
  </si>
  <si>
    <t>Учобщий</t>
  </si>
  <si>
    <t>Учпр</t>
  </si>
  <si>
    <t>Данные вносятся в ячейки, окрашенные серым цветом!</t>
  </si>
  <si>
    <t>Количество групп по программе</t>
  </si>
  <si>
    <t>Nгр</t>
  </si>
  <si>
    <t>Nуч</t>
  </si>
  <si>
    <t>Пцел</t>
  </si>
  <si>
    <t>Пед.нагрузка, при которой педагог получает з/пл в размере целевого индикатора, часов в неделю</t>
  </si>
  <si>
    <t xml:space="preserve">Индивидуальный коэффициент педагогического работника </t>
  </si>
  <si>
    <t>Кинд</t>
  </si>
  <si>
    <t>Количество учебных недель в году</t>
  </si>
  <si>
    <t>Кнед</t>
  </si>
  <si>
    <t>Учпргр</t>
  </si>
  <si>
    <t>Общий фонд учебного времени на реализацию ВСЕХ образовательных программ учреждения, в часах в год на классы и группы</t>
  </si>
  <si>
    <t>Котп</t>
  </si>
  <si>
    <t xml:space="preserve">Количество месяцев в году на оплату труда педагогических работников </t>
  </si>
  <si>
    <t>Кот</t>
  </si>
  <si>
    <t>Индивидуальный фонд учебного времени на реализацию указанной программы, в человеко- часах в год</t>
  </si>
  <si>
    <t>Групповой фонд учебного времени на реализацию указанной программы в часах в год (на группы)</t>
  </si>
  <si>
    <t>Оплата 1 час педагогу</t>
  </si>
  <si>
    <t>Приложение</t>
  </si>
  <si>
    <r>
      <t xml:space="preserve">Коэффициент привлечения, </t>
    </r>
    <r>
      <rPr>
        <i/>
        <sz val="12"/>
        <color theme="1"/>
        <rFont val="Times New Roman"/>
        <family val="1"/>
        <charset val="204"/>
      </rPr>
      <t>не более 2,5</t>
    </r>
  </si>
  <si>
    <r>
      <t xml:space="preserve">Коэффициент доли работников АУП, </t>
    </r>
    <r>
      <rPr>
        <i/>
        <sz val="12"/>
        <color theme="1"/>
        <rFont val="Times New Roman"/>
        <family val="1"/>
        <charset val="204"/>
      </rPr>
      <t>не более 0,23</t>
    </r>
  </si>
  <si>
    <t>Средняя зарплата по региону (целевой индикатор
 по Указу) в месяц</t>
  </si>
  <si>
    <t>Оплата труда педагога по программе
 (в месяц)</t>
  </si>
  <si>
    <t>ПРИМЕРНЫЙ ШАБЛОН
расчета затрат на оказание платных образовательных услуг по дополнительным общеобразовательным программам согласно распоряжению Министерства образования Московской области от 22.11.2022 № Р-758 «Об утверждении методических рекомендаций по порядку определения платы за счет средств физическихи юридических лиц по договорам об оказании платных образовательных услуг муниципальными образовательными организациями городских округов Московской области»</t>
  </si>
  <si>
    <t>продолжительность отпуска педагога дополнительного образования, дней*</t>
  </si>
  <si>
    <t>* для работников школ искусств по видам искусств 56 дней</t>
  </si>
  <si>
    <t>Кауп</t>
  </si>
  <si>
    <t>Затраты на содержание</t>
  </si>
  <si>
    <t>Весёлая азбука</t>
  </si>
</sst>
</file>

<file path=xl/styles.xml><?xml version="1.0" encoding="utf-8"?>
<styleSheet xmlns="http://schemas.openxmlformats.org/spreadsheetml/2006/main">
  <numFmts count="3">
    <numFmt numFmtId="164" formatCode="#,##0.00\ &quot;₽&quot;"/>
    <numFmt numFmtId="165" formatCode="0.00_ ;[Red]\-0.00\ "/>
    <numFmt numFmtId="166" formatCode="0.0%"/>
  </numFmts>
  <fonts count="10"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3" fillId="0" borderId="0" xfId="1" applyFont="1"/>
    <xf numFmtId="3" fontId="3" fillId="0" borderId="1" xfId="2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1" xfId="2" applyFont="1" applyBorder="1" applyAlignment="1">
      <alignment horizontal="center"/>
    </xf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0" fontId="3" fillId="4" borderId="0" xfId="1" applyFont="1" applyFill="1" applyAlignment="1">
      <alignment vertical="center"/>
    </xf>
    <xf numFmtId="4" fontId="4" fillId="0" borderId="1" xfId="1" applyNumberFormat="1" applyFont="1" applyBorder="1" applyAlignment="1">
      <alignment horizontal="center" vertical="center" wrapText="1" shrinkToFit="1"/>
    </xf>
    <xf numFmtId="0" fontId="1" fillId="2" borderId="0" xfId="3" applyFill="1"/>
    <xf numFmtId="0" fontId="0" fillId="0" borderId="1" xfId="0" applyBorder="1" applyProtection="1">
      <protection locked="0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4" fontId="6" fillId="2" borderId="1" xfId="0" applyNumberFormat="1" applyFont="1" applyFill="1" applyBorder="1" applyAlignment="1" applyProtection="1">
      <alignment horizontal="center" wrapText="1"/>
      <protection locked="0"/>
    </xf>
    <xf numFmtId="3" fontId="6" fillId="0" borderId="0" xfId="0" applyNumberFormat="1" applyFont="1" applyAlignment="1" applyProtection="1">
      <alignment horizontal="center" wrapText="1"/>
      <protection locked="0"/>
    </xf>
    <xf numFmtId="165" fontId="6" fillId="2" borderId="1" xfId="0" applyNumberFormat="1" applyFont="1" applyFill="1" applyBorder="1" applyAlignment="1">
      <alignment horizontal="center" wrapText="1"/>
    </xf>
    <xf numFmtId="165" fontId="6" fillId="0" borderId="1" xfId="0" applyNumberFormat="1" applyFont="1" applyBorder="1" applyAlignment="1">
      <alignment horizontal="center" wrapText="1"/>
    </xf>
    <xf numFmtId="165" fontId="6" fillId="3" borderId="1" xfId="0" applyNumberFormat="1" applyFont="1" applyFill="1" applyBorder="1" applyAlignment="1">
      <alignment horizontal="center" wrapText="1"/>
    </xf>
    <xf numFmtId="4" fontId="6" fillId="2" borderId="0" xfId="0" applyNumberFormat="1" applyFont="1" applyFill="1" applyAlignment="1" applyProtection="1">
      <alignment horizontal="center" wrapText="1"/>
      <protection locked="0"/>
    </xf>
    <xf numFmtId="0" fontId="9" fillId="0" borderId="0" xfId="0" applyFont="1" applyAlignment="1">
      <alignment horizontal="center" wrapText="1"/>
    </xf>
    <xf numFmtId="4" fontId="6" fillId="3" borderId="1" xfId="0" applyNumberFormat="1" applyFont="1" applyFill="1" applyBorder="1" applyAlignment="1" applyProtection="1">
      <alignment horizontal="center" wrapText="1"/>
      <protection locked="0"/>
    </xf>
    <xf numFmtId="2" fontId="6" fillId="0" borderId="0" xfId="0" applyNumberFormat="1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 applyProtection="1">
      <alignment horizontal="center" wrapText="1"/>
      <protection locked="0"/>
    </xf>
    <xf numFmtId="3" fontId="6" fillId="3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3" fontId="6" fillId="3" borderId="1" xfId="0" applyNumberFormat="1" applyFont="1" applyFill="1" applyBorder="1" applyAlignment="1" applyProtection="1">
      <alignment horizontal="center" wrapText="1"/>
      <protection locked="0"/>
    </xf>
    <xf numFmtId="166" fontId="6" fillId="3" borderId="1" xfId="0" applyNumberFormat="1" applyFont="1" applyFill="1" applyBorder="1" applyAlignment="1" applyProtection="1">
      <alignment horizontal="center" wrapText="1"/>
      <protection locked="0"/>
    </xf>
    <xf numFmtId="0" fontId="6" fillId="0" borderId="1" xfId="0" applyFont="1" applyBorder="1" applyAlignment="1">
      <alignment wrapText="1"/>
    </xf>
    <xf numFmtId="1" fontId="6" fillId="3" borderId="1" xfId="0" applyNumberFormat="1" applyFont="1" applyFill="1" applyBorder="1" applyAlignment="1" applyProtection="1">
      <alignment horizontal="center" wrapText="1"/>
      <protection locked="0"/>
    </xf>
    <xf numFmtId="3" fontId="6" fillId="2" borderId="1" xfId="0" applyNumberFormat="1" applyFont="1" applyFill="1" applyBorder="1" applyAlignment="1" applyProtection="1">
      <alignment horizontal="center" wrapText="1"/>
      <protection locked="0"/>
    </xf>
    <xf numFmtId="0" fontId="6" fillId="5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wrapText="1"/>
    </xf>
    <xf numFmtId="0" fontId="7" fillId="2" borderId="1" xfId="0" applyFont="1" applyFill="1" applyBorder="1" applyAlignment="1">
      <alignment horizontal="left" wrapText="1"/>
    </xf>
    <xf numFmtId="164" fontId="7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left" wrapText="1"/>
    </xf>
    <xf numFmtId="165" fontId="6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 shrinkToFit="1"/>
    </xf>
    <xf numFmtId="49" fontId="4" fillId="0" borderId="1" xfId="1" applyNumberFormat="1" applyFont="1" applyBorder="1" applyAlignment="1">
      <alignment horizontal="center" vertical="center" wrapText="1" shrinkToFit="1"/>
    </xf>
    <xf numFmtId="49" fontId="2" fillId="0" borderId="2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226 сады" xfId="1"/>
    <cellStyle name="Обычный_226 школы" xfId="2"/>
    <cellStyle name="Обычный_Дет.дом 22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241300</xdr:colOff>
      <xdr:row>18</xdr:row>
      <xdr:rowOff>228600</xdr:rowOff>
    </xdr:from>
    <xdr:to>
      <xdr:col>2</xdr:col>
      <xdr:colOff>0</xdr:colOff>
      <xdr:row>19</xdr:row>
      <xdr:rowOff>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9837BBC6-B6A4-4797-8D66-A02412BDD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2600" y="7951470"/>
          <a:ext cx="644525" cy="190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view="pageBreakPreview" zoomScale="80" zoomScaleNormal="80" zoomScaleSheetLayoutView="80" workbookViewId="0">
      <selection activeCell="E17" sqref="E17"/>
    </sheetView>
  </sheetViews>
  <sheetFormatPr defaultColWidth="10.875" defaultRowHeight="15.75"/>
  <cols>
    <col min="1" max="1" width="36.5" style="11" customWidth="1"/>
    <col min="2" max="2" width="11.625" style="11" customWidth="1"/>
    <col min="3" max="3" width="21.625" style="11" customWidth="1"/>
    <col min="4" max="4" width="3.5" style="11" customWidth="1"/>
    <col min="5" max="5" width="31.125" style="11" customWidth="1"/>
    <col min="6" max="6" width="15.5" style="11" customWidth="1"/>
    <col min="7" max="7" width="7.75" style="11" bestFit="1" customWidth="1"/>
    <col min="8" max="8" width="11.375" style="11" bestFit="1" customWidth="1"/>
    <col min="9" max="16384" width="10.875" style="11"/>
  </cols>
  <sheetData>
    <row r="1" spans="1:7">
      <c r="F1" s="11" t="s">
        <v>51</v>
      </c>
    </row>
    <row r="2" spans="1:7" ht="82.5" customHeight="1">
      <c r="A2" s="48" t="s">
        <v>56</v>
      </c>
      <c r="B2" s="48"/>
      <c r="C2" s="48"/>
      <c r="D2" s="48"/>
      <c r="E2" s="48"/>
      <c r="F2" s="48"/>
    </row>
    <row r="3" spans="1:7" ht="35.1" customHeight="1">
      <c r="A3" s="35" t="s">
        <v>11</v>
      </c>
      <c r="B3" s="46" t="s">
        <v>61</v>
      </c>
      <c r="C3" s="46"/>
      <c r="D3" s="13"/>
      <c r="F3" s="13"/>
    </row>
    <row r="4" spans="1:7" ht="33.75" customHeight="1">
      <c r="A4" s="44" t="s">
        <v>54</v>
      </c>
      <c r="B4" s="44"/>
      <c r="C4" s="14">
        <v>67173.5</v>
      </c>
      <c r="D4" s="15"/>
      <c r="E4" s="39" t="s">
        <v>29</v>
      </c>
      <c r="F4" s="40">
        <f>(F6+F7+F8+F9+C15+F10)/C11</f>
        <v>320.02</v>
      </c>
    </row>
    <row r="5" spans="1:7" ht="33.75" customHeight="1">
      <c r="A5" s="16" t="s">
        <v>55</v>
      </c>
      <c r="B5" s="17"/>
      <c r="C5" s="14">
        <f>C4/(C22*4.33)*(C17/C21*C18*4.33)</f>
        <v>7463.72</v>
      </c>
      <c r="D5" s="15"/>
      <c r="E5" s="39"/>
      <c r="F5" s="40"/>
    </row>
    <row r="6" spans="1:7" ht="33.75" customHeight="1">
      <c r="A6" s="16" t="s">
        <v>46</v>
      </c>
      <c r="B6" s="17" t="s">
        <v>47</v>
      </c>
      <c r="C6" s="14">
        <f>C21/4.33+C23/30.4</f>
        <v>8.77</v>
      </c>
      <c r="D6" s="15"/>
      <c r="E6" s="36" t="s">
        <v>0</v>
      </c>
      <c r="F6" s="38">
        <f>$C$5*C6*1.302*C7*C8</f>
        <v>149143.37</v>
      </c>
    </row>
    <row r="7" spans="1:7" ht="33.75" customHeight="1">
      <c r="A7" s="17" t="s">
        <v>52</v>
      </c>
      <c r="B7" s="17" t="s">
        <v>12</v>
      </c>
      <c r="C7" s="18">
        <v>1</v>
      </c>
      <c r="D7" s="19"/>
      <c r="E7" s="36" t="s">
        <v>1</v>
      </c>
      <c r="F7" s="38">
        <f>F6*$C$9</f>
        <v>34302.980000000003</v>
      </c>
      <c r="G7" s="20"/>
    </row>
    <row r="8" spans="1:7" ht="33.75" customHeight="1">
      <c r="A8" s="17" t="s">
        <v>39</v>
      </c>
      <c r="B8" s="17" t="s">
        <v>40</v>
      </c>
      <c r="C8" s="18">
        <v>1.75</v>
      </c>
      <c r="D8" s="19"/>
      <c r="E8" s="36" t="s">
        <v>15</v>
      </c>
      <c r="F8" s="38">
        <f>C13/C10*C12</f>
        <v>1084.94</v>
      </c>
      <c r="G8" s="20"/>
    </row>
    <row r="9" spans="1:7" ht="34.5" customHeight="1">
      <c r="A9" s="12" t="s">
        <v>53</v>
      </c>
      <c r="B9" s="17" t="s">
        <v>59</v>
      </c>
      <c r="C9" s="21">
        <v>0.23</v>
      </c>
      <c r="D9" s="22"/>
      <c r="E9" s="36" t="s">
        <v>18</v>
      </c>
      <c r="F9" s="38">
        <f>C14/C10*C11</f>
        <v>128</v>
      </c>
    </row>
    <row r="10" spans="1:7" ht="66" customHeight="1">
      <c r="A10" s="36" t="s">
        <v>44</v>
      </c>
      <c r="B10" s="37" t="s">
        <v>31</v>
      </c>
      <c r="C10" s="32">
        <v>250000</v>
      </c>
      <c r="D10" s="22">
        <v>1.38</v>
      </c>
      <c r="E10" s="36" t="s">
        <v>27</v>
      </c>
      <c r="F10" s="38">
        <f>(F6+F7+F8+F9+C15)*C16</f>
        <v>9752.9599999999991</v>
      </c>
    </row>
    <row r="11" spans="1:7" ht="47.25">
      <c r="A11" s="36" t="s">
        <v>48</v>
      </c>
      <c r="B11" s="37" t="s">
        <v>32</v>
      </c>
      <c r="C11" s="32">
        <f>C17*C18*C19</f>
        <v>640</v>
      </c>
      <c r="D11" s="22"/>
      <c r="E11" s="36" t="s">
        <v>50</v>
      </c>
      <c r="F11" s="38">
        <f>C5/C18/4.33/(C17/C21)*C8</f>
        <v>1508.26</v>
      </c>
    </row>
    <row r="12" spans="1:7" ht="48" customHeight="1">
      <c r="A12" s="36" t="s">
        <v>49</v>
      </c>
      <c r="B12" s="37" t="s">
        <v>43</v>
      </c>
      <c r="C12" s="32">
        <f>C17*C18</f>
        <v>64</v>
      </c>
      <c r="D12" s="22"/>
      <c r="E12" s="45"/>
      <c r="F12" s="45"/>
    </row>
    <row r="13" spans="1:7" ht="31.5">
      <c r="A13" s="12" t="s">
        <v>13</v>
      </c>
      <c r="B13" s="23" t="s">
        <v>14</v>
      </c>
      <c r="C13" s="24">
        <f>'Затраты на общехоз.нужды'!J5</f>
        <v>4238040.82</v>
      </c>
      <c r="E13" s="47" t="s">
        <v>33</v>
      </c>
      <c r="F13" s="47"/>
    </row>
    <row r="14" spans="1:7" ht="45" customHeight="1">
      <c r="A14" s="12" t="s">
        <v>16</v>
      </c>
      <c r="B14" s="23" t="s">
        <v>17</v>
      </c>
      <c r="C14" s="25">
        <v>50000</v>
      </c>
    </row>
    <row r="15" spans="1:7">
      <c r="A15" s="26" t="s">
        <v>19</v>
      </c>
      <c r="B15" s="27" t="s">
        <v>20</v>
      </c>
      <c r="C15" s="28">
        <v>10400</v>
      </c>
    </row>
    <row r="16" spans="1:7" ht="31.5">
      <c r="A16" s="26" t="s">
        <v>26</v>
      </c>
      <c r="B16" s="27" t="s">
        <v>21</v>
      </c>
      <c r="C16" s="29">
        <v>0.05</v>
      </c>
    </row>
    <row r="17" spans="1:5" ht="63">
      <c r="A17" s="26" t="s">
        <v>22</v>
      </c>
      <c r="B17" s="27" t="s">
        <v>23</v>
      </c>
      <c r="C17" s="28">
        <v>64</v>
      </c>
    </row>
    <row r="18" spans="1:5">
      <c r="A18" s="43" t="s">
        <v>34</v>
      </c>
      <c r="B18" s="42" t="s">
        <v>35</v>
      </c>
      <c r="C18" s="28">
        <v>1</v>
      </c>
    </row>
    <row r="19" spans="1:5">
      <c r="A19" s="30" t="s">
        <v>30</v>
      </c>
      <c r="B19" s="27" t="s">
        <v>36</v>
      </c>
      <c r="C19" s="31">
        <v>10</v>
      </c>
    </row>
    <row r="20" spans="1:5" ht="31.5">
      <c r="A20" s="26" t="s">
        <v>24</v>
      </c>
      <c r="B20" s="27" t="s">
        <v>25</v>
      </c>
      <c r="C20" s="32">
        <f>C19*C18</f>
        <v>10</v>
      </c>
    </row>
    <row r="21" spans="1:5">
      <c r="A21" s="30" t="s">
        <v>41</v>
      </c>
      <c r="B21" s="27" t="s">
        <v>42</v>
      </c>
      <c r="C21" s="33">
        <v>32</v>
      </c>
    </row>
    <row r="22" spans="1:5" ht="47.25">
      <c r="A22" s="30" t="s">
        <v>38</v>
      </c>
      <c r="B22" s="27" t="s">
        <v>37</v>
      </c>
      <c r="C22" s="34">
        <v>18</v>
      </c>
    </row>
    <row r="23" spans="1:5" ht="31.5">
      <c r="A23" s="41" t="s">
        <v>57</v>
      </c>
      <c r="B23" s="42" t="s">
        <v>45</v>
      </c>
      <c r="C23" s="42">
        <v>42</v>
      </c>
      <c r="E23" s="11" t="s">
        <v>58</v>
      </c>
    </row>
  </sheetData>
  <mergeCells count="5">
    <mergeCell ref="A4:B4"/>
    <mergeCell ref="E12:F12"/>
    <mergeCell ref="B3:C3"/>
    <mergeCell ref="E13:F13"/>
    <mergeCell ref="A2:F2"/>
  </mergeCells>
  <pageMargins left="0.70866141732283472" right="0.70866141732283472" top="0.35433070866141736" bottom="0.35433070866141736" header="0.31496062992125984" footer="0.31496062992125984"/>
  <pageSetup paperSize="9" scale="65" fitToHeight="0" orientation="portrait" r:id="rId1"/>
  <ignoredErrors>
    <ignoredError sqref="C20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CB843C8-DF5A-43F1-AD06-2B782025F9FA}">
            <x14:iconSet iconSet="3Arrows" custom="1">
              <x14:cfvo type="percent">
                <xm:f>0</xm:f>
              </x14:cfvo>
              <x14:cfvo type="num">
                <xm:f>-0.1</xm:f>
              </x14:cfvo>
              <x14:cfvo type="num">
                <xm:f>0.1</xm:f>
              </x14:cfvo>
              <x14:cfIcon iconSet="3Arrows" iconId="0"/>
              <x14:cfIcon iconSet="3Arrows" iconId="1"/>
              <x14:cfIcon iconSet="3Arrows" iconId="2"/>
            </x14:iconSet>
          </x14:cfRule>
          <xm:sqref>A4:A8 B7:B9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J6"/>
  <sheetViews>
    <sheetView view="pageBreakPreview" zoomScaleSheetLayoutView="100" workbookViewId="0">
      <pane xSplit="2" ySplit="2" topLeftCell="C3" activePane="bottomRight" state="frozen"/>
      <selection pane="topRight" activeCell="D1" sqref="D1"/>
      <selection pane="bottomLeft" activeCell="A7" sqref="A7"/>
      <selection pane="bottomRight" activeCell="H5" sqref="H5"/>
    </sheetView>
  </sheetViews>
  <sheetFormatPr defaultColWidth="10.25" defaultRowHeight="12.75"/>
  <cols>
    <col min="1" max="1" width="3.25" style="3" customWidth="1"/>
    <col min="2" max="2" width="24.5" style="1" customWidth="1"/>
    <col min="3" max="3" width="10.25" style="3" customWidth="1"/>
    <col min="4" max="9" width="11.75" style="3" customWidth="1"/>
    <col min="10" max="10" width="13.625" style="1" customWidth="1"/>
    <col min="11" max="16384" width="10.25" style="1"/>
  </cols>
  <sheetData>
    <row r="1" spans="1:10" ht="33.75" customHeight="1">
      <c r="A1" s="51" t="s">
        <v>60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s="3" customFormat="1" ht="76.5" customHeight="1">
      <c r="A2" s="50" t="s">
        <v>2</v>
      </c>
      <c r="B2" s="50"/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28</v>
      </c>
      <c r="J2" s="2" t="s">
        <v>9</v>
      </c>
    </row>
    <row r="3" spans="1:10" s="7" customFormat="1" ht="23.25" customHeight="1">
      <c r="A3" s="4">
        <v>1</v>
      </c>
      <c r="B3" s="10"/>
      <c r="C3" s="5">
        <v>0</v>
      </c>
      <c r="D3" s="5">
        <v>71000</v>
      </c>
      <c r="E3" s="5">
        <v>0</v>
      </c>
      <c r="F3" s="5">
        <v>2847344.62</v>
      </c>
      <c r="G3" s="5">
        <v>0</v>
      </c>
      <c r="H3" s="5">
        <v>1045213</v>
      </c>
      <c r="I3" s="5">
        <v>274483.20000000001</v>
      </c>
      <c r="J3" s="6">
        <f>SUM(C3:I3)</f>
        <v>4238040.82</v>
      </c>
    </row>
    <row r="4" spans="1:10" s="7" customFormat="1" ht="23.25" customHeight="1">
      <c r="A4" s="4">
        <v>2</v>
      </c>
      <c r="B4" s="10"/>
      <c r="C4" s="5"/>
      <c r="D4" s="5"/>
      <c r="E4" s="5"/>
      <c r="F4" s="5"/>
      <c r="G4" s="5"/>
      <c r="H4" s="5"/>
      <c r="I4" s="5"/>
      <c r="J4" s="6"/>
    </row>
    <row r="5" spans="1:10" s="3" customFormat="1" ht="15" customHeight="1">
      <c r="A5" s="49" t="s">
        <v>10</v>
      </c>
      <c r="B5" s="49"/>
      <c r="C5" s="8">
        <f t="shared" ref="C5:J5" si="0">SUM(C3:C4)</f>
        <v>0</v>
      </c>
      <c r="D5" s="8">
        <f t="shared" si="0"/>
        <v>71000</v>
      </c>
      <c r="E5" s="8">
        <f t="shared" si="0"/>
        <v>0</v>
      </c>
      <c r="F5" s="8">
        <f t="shared" si="0"/>
        <v>2847344.62</v>
      </c>
      <c r="G5" s="8">
        <f t="shared" si="0"/>
        <v>0</v>
      </c>
      <c r="H5" s="8">
        <f t="shared" si="0"/>
        <v>1045213</v>
      </c>
      <c r="I5" s="8">
        <f t="shared" si="0"/>
        <v>274483.20000000001</v>
      </c>
      <c r="J5" s="8">
        <f t="shared" si="0"/>
        <v>4238040.82</v>
      </c>
    </row>
    <row r="6" spans="1:10">
      <c r="B6" s="9"/>
    </row>
  </sheetData>
  <mergeCells count="3">
    <mergeCell ref="A5:B5"/>
    <mergeCell ref="A2:B2"/>
    <mergeCell ref="A1:J1"/>
  </mergeCells>
  <pageMargins left="0.70866141732283472" right="0.11811023622047245" top="0.74803149606299213" bottom="0.74803149606299213" header="0.31496062992125984" footer="0.31496062992125984"/>
  <pageSetup paperSize="9" scale="65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Расчет  затрат ПУ</vt:lpstr>
      <vt:lpstr>Затраты на общехоз.нужды</vt:lpstr>
      <vt:lpstr>'Затраты на общехоз.нужды'!Заголовки_для_печати</vt:lpstr>
      <vt:lpstr>'Затраты на общехоз.нужды'!Область_печати</vt:lpstr>
      <vt:lpstr>'Расчет  затрат ПУ'!Область_печати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lastPrinted>2022-11-24T11:27:31Z</cp:lastPrinted>
  <dcterms:created xsi:type="dcterms:W3CDTF">2019-03-03T02:50:35Z</dcterms:created>
  <dcterms:modified xsi:type="dcterms:W3CDTF">2023-11-21T05:21:54Z</dcterms:modified>
  <cp:category/>
</cp:coreProperties>
</file>